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Basic Information" sheetId="1" r:id="rId1"/>
    <sheet name="News Releases" sheetId="2" r:id="rId2"/>
  </sheets>
  <calcPr calcId="145621"/>
</workbook>
</file>

<file path=xl/calcChain.xml><?xml version="1.0" encoding="utf-8"?>
<calcChain xmlns="http://schemas.openxmlformats.org/spreadsheetml/2006/main">
  <c r="F21" i="2" l="1"/>
  <c r="F20" i="2"/>
  <c r="E21" i="2"/>
  <c r="D21" i="2"/>
  <c r="D20" i="2"/>
  <c r="E20" i="2"/>
  <c r="C21" i="2"/>
  <c r="C20" i="2"/>
  <c r="C8" i="1"/>
  <c r="L12" i="1"/>
  <c r="J11" i="1"/>
  <c r="L9" i="1"/>
  <c r="F13" i="1"/>
  <c r="G11" i="1"/>
  <c r="D8" i="1"/>
  <c r="C13" i="1"/>
  <c r="L11" i="1"/>
  <c r="E10" i="1"/>
  <c r="H13" i="1"/>
  <c r="C12" i="1"/>
  <c r="L10" i="1"/>
  <c r="G9" i="1"/>
  <c r="G10" i="1"/>
  <c r="J10" i="1"/>
  <c r="M13" i="1"/>
  <c r="H12" i="1"/>
  <c r="I10" i="1"/>
  <c r="J13" i="1"/>
  <c r="E12" i="1"/>
  <c r="E9" i="1"/>
  <c r="G13" i="1"/>
  <c r="H11" i="1"/>
  <c r="H9" i="1"/>
  <c r="D13" i="1"/>
  <c r="M11" i="1"/>
  <c r="H10" i="1"/>
  <c r="C9" i="1"/>
  <c r="J9" i="1"/>
  <c r="K11" i="1"/>
  <c r="L8" i="1"/>
  <c r="I9" i="1"/>
  <c r="I13" i="1"/>
  <c r="D12" i="1"/>
  <c r="M10" i="1"/>
  <c r="G8" i="1"/>
  <c r="I12" i="1"/>
  <c r="F10" i="1"/>
  <c r="K13" i="1"/>
  <c r="F12" i="1"/>
  <c r="D11" i="1"/>
  <c r="K8" i="1"/>
  <c r="K12" i="1"/>
  <c r="I11" i="1"/>
  <c r="D10" i="1"/>
  <c r="J8" i="1"/>
  <c r="M8" i="1"/>
  <c r="H8" i="1"/>
  <c r="E13" i="1"/>
  <c r="F11" i="1"/>
  <c r="D9" i="1"/>
  <c r="M12" i="1"/>
  <c r="C11" i="1"/>
  <c r="F9" i="1"/>
  <c r="J12" i="1"/>
  <c r="K10" i="1"/>
  <c r="L13" i="1"/>
  <c r="G12" i="1"/>
  <c r="E11" i="1"/>
  <c r="K9" i="1"/>
  <c r="F8" i="1"/>
  <c r="E8" i="1"/>
  <c r="M9" i="1"/>
  <c r="C10" i="1"/>
  <c r="I8" i="1"/>
  <c r="C25" i="1" l="1"/>
  <c r="B18" i="1"/>
  <c r="D25" i="1"/>
  <c r="C32" i="1"/>
  <c r="B32" i="1"/>
  <c r="C18" i="1"/>
  <c r="B25" i="1"/>
  <c r="D32" i="1"/>
  <c r="E25" i="1"/>
  <c r="E18" i="1" l="1"/>
  <c r="G25" i="1"/>
  <c r="F32" i="1"/>
</calcChain>
</file>

<file path=xl/sharedStrings.xml><?xml version="1.0" encoding="utf-8"?>
<sst xmlns="http://schemas.openxmlformats.org/spreadsheetml/2006/main" count="49" uniqueCount="38">
  <si>
    <t>Ticker</t>
  </si>
  <si>
    <t>Position</t>
  </si>
  <si>
    <t>Cost</t>
  </si>
  <si>
    <t>Volume</t>
  </si>
  <si>
    <t>BRENT</t>
  </si>
  <si>
    <t>GASOIL</t>
  </si>
  <si>
    <t>COAL</t>
  </si>
  <si>
    <t>CO2</t>
  </si>
  <si>
    <t>Power-ITA</t>
  </si>
  <si>
    <t>Power-FRA</t>
  </si>
  <si>
    <t>INFO</t>
  </si>
  <si>
    <t>Type</t>
  </si>
  <si>
    <t>Last</t>
  </si>
  <si>
    <t>Bid</t>
  </si>
  <si>
    <t>Ask</t>
  </si>
  <si>
    <t>NLV</t>
  </si>
  <si>
    <t>VWAP</t>
  </si>
  <si>
    <t>PLREL</t>
  </si>
  <si>
    <t>PLUNR</t>
  </si>
  <si>
    <t>Transportation Arbitrage</t>
  </si>
  <si>
    <t>Power ITA</t>
  </si>
  <si>
    <t>Power FRA</t>
  </si>
  <si>
    <t>Cost of Transport</t>
  </si>
  <si>
    <t>Convenience</t>
  </si>
  <si>
    <t>Cost of Production</t>
  </si>
  <si>
    <t>GAS Power-Plant</t>
  </si>
  <si>
    <t>COAL Power-Plant</t>
  </si>
  <si>
    <t>NEWS RELEASES</t>
  </si>
  <si>
    <t>Unformatted News</t>
  </si>
  <si>
    <t>Tick</t>
  </si>
  <si>
    <t>1,45,FRA-ITA transport,The cost for transportation from France to Italy is now equal to 11400,The cost for transportation from France to Italy is now equal to 11400</t>
  </si>
  <si>
    <t>1,132,FRA-ITA transport,The cost for transportation from France to Italy is now equal to 5000,The cost for transportation from France to Italy is now equal to 5000</t>
  </si>
  <si>
    <t>1,186,COAL-POWER PLANT,COAL-POWER PLANT LeasePrice changed to 8000,COAL-POWER PLANT LeasePrice changed to 8000</t>
  </si>
  <si>
    <t>1,186,GAS-POWER PLANT,GAS-POWER PLANT LeasePrice changed to 27000,GAS-POWER PLANT LeasePrice changed to 27000</t>
  </si>
  <si>
    <t>1,305,COAL-POWER PLANT,COAL-POWER PLANT LeasePrice changed to 10000,COAL-POWER PLANT LeasePrice changed to 10000</t>
  </si>
  <si>
    <t>Headline</t>
  </si>
  <si>
    <t>Body</t>
  </si>
  <si>
    <t>Enel Energy Trading Case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</si>
</sst>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_-[$$-409]* #,##0.00_ ;_-[$$-409]* \-#,##0.00\ ;_-[$$-409]* &quot;-&quot;??_ ;_-@_ "/>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0">
    <xf numFmtId="0" fontId="0" fillId="0" borderId="0" xfId="0"/>
    <xf numFmtId="0" fontId="0" fillId="2" borderId="0" xfId="0" applyFill="1"/>
    <xf numFmtId="0" fontId="0" fillId="2" borderId="0" xfId="0" applyFill="1" applyBorder="1"/>
    <xf numFmtId="0" fontId="0" fillId="2" borderId="0"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2" fillId="2" borderId="1" xfId="0" applyFont="1" applyFill="1" applyBorder="1" applyAlignment="1">
      <alignment horizontal="center"/>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2" borderId="0" xfId="0" applyFill="1" applyAlignment="1">
      <alignment wrapText="1"/>
    </xf>
    <xf numFmtId="0" fontId="3" fillId="2" borderId="0" xfId="0" applyFont="1" applyFill="1" applyBorder="1" applyAlignment="1">
      <alignment vertical="center"/>
    </xf>
    <xf numFmtId="0" fontId="0" fillId="2" borderId="0" xfId="0" applyFill="1" applyBorder="1" applyAlignment="1">
      <alignment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0" xfId="0" applyFill="1" applyAlignment="1">
      <alignment horizontal="left"/>
    </xf>
    <xf numFmtId="0" fontId="2" fillId="2" borderId="0" xfId="0" applyFont="1" applyFill="1" applyAlignment="1"/>
    <xf numFmtId="0" fontId="2" fillId="2" borderId="2" xfId="0" applyFont="1" applyFill="1" applyBorder="1"/>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2" fillId="2" borderId="0" xfId="0" applyFont="1" applyFill="1" applyAlignment="1">
      <alignment horizont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44" fontId="0" fillId="2" borderId="6" xfId="1" applyFont="1" applyFill="1" applyBorder="1" applyAlignment="1">
      <alignment horizontal="center" vertical="center"/>
    </xf>
    <xf numFmtId="44" fontId="0" fillId="2" borderId="7" xfId="1" applyFont="1" applyFill="1" applyBorder="1" applyAlignment="1">
      <alignment horizontal="center" vertical="center"/>
    </xf>
    <xf numFmtId="164" fontId="0" fillId="2" borderId="7" xfId="1"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44" fontId="0" fillId="2" borderId="8" xfId="1" applyNumberFormat="1" applyFont="1" applyFill="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volatileDependencies.xml><?xml version="1.0" encoding="utf-8"?>
<volTypes xmlns="http://schemas.openxmlformats.org/spreadsheetml/2006/main">
  <volType type="realTimeData">
    <main first="rit2.rtd">
      <tp>
        <v>0</v>
        <stp/>
        <stp>COAL</stp>
        <stp>PLREL</stp>
        <tr r="J10" s="1"/>
      </tp>
      <tp>
        <v>0</v>
        <stp/>
        <stp>GASOIL</stp>
        <stp>PLREL</stp>
        <tr r="J9" s="1"/>
      </tp>
      <tp>
        <v>19.399999999999999</v>
        <stp/>
        <stp>CO2</stp>
        <stp>Bid</stp>
        <tr r="G11" s="1"/>
      </tp>
      <tp>
        <v>19.420000000000002</v>
        <stp/>
        <stp>CO2</stp>
        <stp>Ask</stp>
        <tr r="H11" s="1"/>
      </tp>
      <tp>
        <v>0</v>
        <stp/>
        <stp>COAL</stp>
        <stp>PLUNR</stp>
        <tr r="K10" s="1"/>
      </tp>
      <tp>
        <v>0</v>
        <stp/>
        <stp>GASOIL</stp>
        <stp>PLUNR</stp>
        <tr r="K9" s="1"/>
      </tp>
      <tp>
        <v>0</v>
        <stp/>
        <stp>BRENT</stp>
        <stp>VWAP</stp>
        <tr r="L8" s="1"/>
      </tp>
      <tp>
        <v>0</v>
        <stp/>
        <stp>GASOIL</stp>
        <stp>Position</stp>
        <tr r="D9" s="1"/>
      </tp>
      <tp>
        <v>0</v>
        <stp/>
        <stp>CO2</stp>
        <stp>NLV</stp>
        <tr r="I11" s="1"/>
      </tp>
      <tp>
        <v>658.55</v>
        <stp/>
        <stp>GASOIL</stp>
        <stp>Bid</stp>
        <tr r="G9" s="1"/>
      </tp>
      <tp>
        <v>658.57</v>
        <stp/>
        <stp>GASOIL</stp>
        <stp>Ask</stp>
        <tr r="H9" s="1"/>
      </tp>
      <tp>
        <v>0</v>
        <stp/>
        <stp>CO2</stp>
        <stp>Position</stp>
        <tr r="D11" s="1"/>
      </tp>
      <tp>
        <v>0</v>
        <stp/>
        <stp>COAL</stp>
        <stp>Position</stp>
        <tr r="D10" s="1"/>
      </tp>
      <tp>
        <v>0</v>
        <stp/>
        <stp>GASOIL</stp>
        <stp>NLV</stp>
        <tr r="I9" s="1"/>
      </tp>
      <tp>
        <v>150.26</v>
        <stp/>
        <stp>Power-ITA</stp>
        <stp>Bid</stp>
        <tr r="G12" s="1"/>
      </tp>
      <tp>
        <v>150.28</v>
        <stp/>
        <stp>Power-ITA</stp>
        <stp>Ask</stp>
        <tr r="H12" s="1"/>
      </tp>
      <tp>
        <v>0</v>
        <stp/>
        <stp>Power-FRA</stp>
        <stp>NLV</stp>
        <tr r="I13" s="1"/>
      </tp>
      <tp>
        <v>0</v>
        <stp/>
        <stp>Power-FRA</stp>
        <stp>Position</stp>
        <tr r="D13" s="1"/>
      </tp>
      <tp>
        <v>0</v>
        <stp/>
        <stp>Power-ITA</stp>
        <stp>Position</stp>
        <tr r="D12" s="1"/>
      </tp>
      <tp t="s">
        <v>SPOT</v>
        <stp/>
        <stp>BRENT</stp>
        <stp>Type</stp>
        <tr r="C8" s="1"/>
      </tp>
      <tp>
        <v>121.82</v>
        <stp/>
        <stp>Power-FRA</stp>
        <stp>Ask</stp>
        <tr r="H13" s="1"/>
      </tp>
      <tp>
        <v>0</v>
        <stp/>
        <stp>Power-ITA</stp>
        <stp>NLV</stp>
        <tr r="I12" s="1"/>
      </tp>
      <tp>
        <v>121.8</v>
        <stp/>
        <stp>Power-FRA</stp>
        <stp>Bid</stp>
        <tr r="G13" s="1"/>
      </tp>
      <tp>
        <v>0</v>
        <stp/>
        <stp>COAL</stp>
        <stp>Volume</stp>
        <tr r="M10" s="1"/>
      </tp>
      <tp>
        <v>0</v>
        <stp/>
        <stp>Power-FRA</stp>
        <stp>PLREL</stp>
        <tr r="J13" s="1"/>
      </tp>
      <tp>
        <v>0</v>
        <stp/>
        <stp>Power-ITA</stp>
        <stp>PLREL</stp>
        <tr r="J12" s="1"/>
      </tp>
      <tp>
        <v>74.12</v>
        <stp/>
        <stp>BRENT</stp>
        <stp>Last</stp>
        <tr r="F8" s="1"/>
      </tp>
      <tp>
        <v>0</v>
        <stp/>
        <stp>Power-ITA</stp>
        <stp>PLUNR</stp>
        <tr r="K12" s="1"/>
      </tp>
      <tp>
        <v>0</v>
        <stp/>
        <stp>Power-FRA</stp>
        <stp>PLUNR</stp>
        <tr r="K13" s="1"/>
      </tp>
      <tp>
        <v>0</v>
        <stp/>
        <stp>CO2</stp>
        <stp>PLUNR</stp>
        <tr r="K11" s="1"/>
      </tp>
      <tp>
        <v>0</v>
        <stp/>
        <stp>CO2</stp>
        <stp>PLREL</stp>
        <tr r="J11" s="1"/>
      </tp>
      <tp>
        <v>0</v>
        <stp/>
        <stp>BRENT</stp>
        <stp>Cost</stp>
        <tr r="E8" s="1"/>
      </tp>
      <tp>
        <v>150.27000000000001</v>
        <stp/>
        <stp>Power-ITA</stp>
        <stp>Last</stp>
        <tr r="F12" s="1"/>
      </tp>
      <tp>
        <v>0</v>
        <stp/>
        <stp>BRENT</stp>
        <stp>PLUNR</stp>
        <tr r="K8" s="1"/>
      </tp>
      <tp>
        <v>121.81</v>
        <stp/>
        <stp>Power-FRA</stp>
        <stp>Last</stp>
        <tr r="F13" s="1"/>
      </tp>
      <tp>
        <v>0</v>
        <stp/>
        <stp>BRENT</stp>
        <stp>PLREL</stp>
        <tr r="J8" s="1"/>
      </tp>
      <tp>
        <v>0</v>
        <stp/>
        <stp>CO2</stp>
        <stp>VWAP</stp>
        <tr r="L11" s="1"/>
      </tp>
      <tp>
        <v>0</v>
        <stp/>
        <stp>Power-FRA</stp>
        <stp>Cost</stp>
        <tr r="E13" s="1"/>
      </tp>
      <tp>
        <v>0</v>
        <stp/>
        <stp>COAL</stp>
        <stp>VWAP</stp>
        <tr r="L10" s="1"/>
      </tp>
      <tp>
        <v>0</v>
        <stp/>
        <stp>Power-ITA</stp>
        <stp>Cost</stp>
        <tr r="E12" s="1"/>
      </tp>
      <tp>
        <v>86.52</v>
        <stp/>
        <stp>COAL</stp>
        <stp>Ask</stp>
        <tr r="H10" s="1"/>
      </tp>
      <tp>
        <v>86.5</v>
        <stp/>
        <stp>COAL</stp>
        <stp>Bid</stp>
        <tr r="G10" s="1"/>
      </tp>
      <tp>
        <v>0</v>
        <stp/>
        <stp>BRENT</stp>
        <stp>Position</stp>
        <tr r="D8" s="1"/>
      </tp>
      <tp>
        <v>0</v>
        <stp/>
        <stp>BRENT</stp>
        <stp>NLV</stp>
        <tr r="I8" s="1"/>
      </tp>
      <tp>
        <v>74.13</v>
        <stp/>
        <stp>BRENT</stp>
        <stp>Ask</stp>
        <tr r="H8" s="1"/>
      </tp>
      <tp>
        <v>0</v>
        <stp/>
        <stp>GASOIL</stp>
        <stp>VWAP</stp>
        <tr r="L9" s="1"/>
      </tp>
      <tp t="s">
        <v>SPOT</v>
        <stp/>
        <stp>Power-ITA</stp>
        <stp>Type</stp>
        <tr r="C12" s="1"/>
      </tp>
      <tp>
        <v>74.11</v>
        <stp/>
        <stp>BRENT</stp>
        <stp>Bid</stp>
        <tr r="G8" s="1"/>
      </tp>
      <tp t="s">
        <v>SPOT</v>
        <stp/>
        <stp>Power-FRA</stp>
        <stp>Type</stp>
        <tr r="C13" s="1"/>
      </tp>
      <tp>
        <v>0</v>
        <stp/>
        <stp>COAL</stp>
        <stp>NLV</stp>
        <tr r="I10" s="1"/>
      </tp>
      <tp>
        <v>0</v>
        <stp/>
        <stp>GASOIL</stp>
        <stp>Cost</stp>
        <tr r="E9" s="1"/>
      </tp>
      <tp t="s">
        <v>SPOT</v>
        <stp/>
        <stp>COAL</stp>
        <stp>Type</stp>
        <tr r="C10" s="1"/>
      </tp>
      <tp t="s">
        <v>SPOT</v>
        <stp/>
        <stp>CO2</stp>
        <stp>Type</stp>
        <tr r="C11" s="1"/>
      </tp>
      <tp>
        <v>0</v>
        <stp/>
        <stp>CO2</stp>
        <stp>Volume</stp>
        <tr r="M11" s="1"/>
      </tp>
      <tp>
        <v>658.56</v>
        <stp/>
        <stp>GASOIL</stp>
        <stp>Last</stp>
        <tr r="F9" s="1"/>
      </tp>
      <tp>
        <v>0</v>
        <stp/>
        <stp>Power-FRA</stp>
        <stp>Volume</stp>
        <tr r="M13" s="1"/>
      </tp>
      <tp>
        <v>0</v>
        <stp/>
        <stp>Power-ITA</stp>
        <stp>Volume</stp>
        <tr r="M12" s="1"/>
      </tp>
      <tp>
        <v>19.41</v>
        <stp/>
        <stp>CO2</stp>
        <stp>Last</stp>
        <tr r="F11" s="1"/>
      </tp>
      <tp>
        <v>0</v>
        <stp/>
        <stp>COAL</stp>
        <stp>Cost</stp>
        <tr r="E10" s="1"/>
      </tp>
      <tp>
        <v>0</v>
        <stp/>
        <stp>Power-FRA</stp>
        <stp>VWAP</stp>
        <tr r="L13" s="1"/>
      </tp>
      <tp>
        <v>0</v>
        <stp/>
        <stp>Power-ITA</stp>
        <stp>VWAP</stp>
        <tr r="L12" s="1"/>
      </tp>
      <tp t="s">
        <v>SPOT</v>
        <stp/>
        <stp>GASOIL</stp>
        <stp>Type</stp>
        <tr r="C9" s="1"/>
      </tp>
      <tp>
        <v>86.51</v>
        <stp/>
        <stp>COAL</stp>
        <stp>Last</stp>
        <tr r="F10" s="1"/>
      </tp>
      <tp>
        <v>0</v>
        <stp/>
        <stp>GASOIL</stp>
        <stp>Volume</stp>
        <tr r="M9" s="1"/>
      </tp>
      <tp>
        <v>0</v>
        <stp/>
        <stp>CO2</stp>
        <stp>Cost</stp>
        <tr r="E11" s="1"/>
      </tp>
      <tp>
        <v>0</v>
        <stp/>
        <stp>BRENT</stp>
        <stp>Volume</stp>
        <tr r="M8" s="1"/>
      </tp>
    </main>
  </volType>
</volTypes>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volatileDependencies" Target="volatileDependenci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76200</xdr:colOff>
      <xdr:row>14</xdr:row>
      <xdr:rowOff>171451</xdr:rowOff>
    </xdr:from>
    <xdr:to>
      <xdr:col>12</xdr:col>
      <xdr:colOff>457200</xdr:colOff>
      <xdr:row>20</xdr:row>
      <xdr:rowOff>19051</xdr:rowOff>
    </xdr:to>
    <xdr:sp macro="" textlink="">
      <xdr:nvSpPr>
        <xdr:cNvPr id="2" name="CasellaDiTesto 1"/>
        <xdr:cNvSpPr txBox="1"/>
      </xdr:nvSpPr>
      <xdr:spPr>
        <a:xfrm>
          <a:off x="5505450" y="1885951"/>
          <a:ext cx="3429000" cy="99060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it-IT" sz="1100"/>
            <a:t>Remember</a:t>
          </a:r>
          <a:r>
            <a:rPr lang="it-IT" sz="1100" baseline="0"/>
            <a:t> that, as outlined in the case package, the convenience  of transportation will be affected by news releases that will modify the cost of transport. When this happens you will need to modify the cell "D13" with the appropriate new value.</a:t>
          </a:r>
          <a:endParaRPr lang="it-IT" sz="1100"/>
        </a:p>
      </xdr:txBody>
    </xdr:sp>
    <xdr:clientData/>
  </xdr:twoCellAnchor>
  <xdr:twoCellAnchor>
    <xdr:from>
      <xdr:col>5</xdr:col>
      <xdr:colOff>200025</xdr:colOff>
      <xdr:row>17</xdr:row>
      <xdr:rowOff>76200</xdr:rowOff>
    </xdr:from>
    <xdr:to>
      <xdr:col>7</xdr:col>
      <xdr:colOff>76200</xdr:colOff>
      <xdr:row>17</xdr:row>
      <xdr:rowOff>95251</xdr:rowOff>
    </xdr:to>
    <xdr:cxnSp macro="">
      <xdr:nvCxnSpPr>
        <xdr:cNvPr id="4" name="Connettore 2 3"/>
        <xdr:cNvCxnSpPr>
          <a:stCxn id="2" idx="1"/>
        </xdr:cNvCxnSpPr>
      </xdr:nvCxnSpPr>
      <xdr:spPr>
        <a:xfrm flipH="1" flipV="1">
          <a:off x="4410075" y="2362200"/>
          <a:ext cx="1095375" cy="1905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5</xdr:row>
      <xdr:rowOff>76200</xdr:rowOff>
    </xdr:from>
    <xdr:to>
      <xdr:col>5</xdr:col>
      <xdr:colOff>542925</xdr:colOff>
      <xdr:row>8</xdr:row>
      <xdr:rowOff>19050</xdr:rowOff>
    </xdr:to>
    <xdr:sp macro="" textlink="">
      <xdr:nvSpPr>
        <xdr:cNvPr id="2" name="CasellaDiTesto 1"/>
        <xdr:cNvSpPr txBox="1"/>
      </xdr:nvSpPr>
      <xdr:spPr>
        <a:xfrm>
          <a:off x="1228725" y="1028700"/>
          <a:ext cx="6181725" cy="514350"/>
        </a:xfrm>
        <a:prstGeom prst="rect">
          <a:avLst/>
        </a:prstGeom>
        <a:solidFill>
          <a:schemeClr val="accent3"/>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If you prefer to read the news releases in Excel rather than using the RIT software you can use the formulas described below</a:t>
          </a:r>
        </a:p>
      </xdr:txBody>
    </xdr:sp>
    <xdr:clientData/>
  </xdr:twoCellAnchor>
  <xdr:twoCellAnchor>
    <xdr:from>
      <xdr:col>6</xdr:col>
      <xdr:colOff>333375</xdr:colOff>
      <xdr:row>18</xdr:row>
      <xdr:rowOff>95250</xdr:rowOff>
    </xdr:from>
    <xdr:to>
      <xdr:col>10</xdr:col>
      <xdr:colOff>285750</xdr:colOff>
      <xdr:row>20</xdr:row>
      <xdr:rowOff>381000</xdr:rowOff>
    </xdr:to>
    <xdr:sp macro="" textlink="">
      <xdr:nvSpPr>
        <xdr:cNvPr id="3" name="CasellaDiTesto 2"/>
        <xdr:cNvSpPr txBox="1"/>
      </xdr:nvSpPr>
      <xdr:spPr>
        <a:xfrm>
          <a:off x="9801225" y="3524250"/>
          <a:ext cx="2390775" cy="933450"/>
        </a:xfrm>
        <a:prstGeom prst="rect">
          <a:avLst/>
        </a:prstGeom>
        <a:solidFill>
          <a:schemeClr val="accent3"/>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it-IT" sz="1100"/>
            <a:t>You can decide to personalize the news format by using the function "MID". Here below there is an example.</a:t>
          </a: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2"/>
  <sheetViews>
    <sheetView tabSelected="1" zoomScale="70" zoomScaleNormal="70" workbookViewId="0">
      <selection activeCell="J29" sqref="J29"/>
    </sheetView>
  </sheetViews>
  <sheetFormatPr defaultRowHeight="15" x14ac:dyDescent="0.25"/>
  <cols>
    <col min="1" max="1" width="9.140625" style="1"/>
    <col min="2" max="2" width="14.5703125" style="1" bestFit="1" customWidth="1"/>
    <col min="3" max="3" width="14" style="1" bestFit="1" customWidth="1"/>
    <col min="4" max="4" width="21.5703125" style="1" bestFit="1" customWidth="1"/>
    <col min="5" max="6" width="23.140625" style="1" bestFit="1" customWidth="1"/>
    <col min="7" max="7" width="16.85546875" style="1" bestFit="1" customWidth="1"/>
    <col min="8" max="8" width="8.7109375" style="1" bestFit="1" customWidth="1"/>
    <col min="9" max="9" width="6.42578125" style="1" bestFit="1" customWidth="1"/>
    <col min="10" max="10" width="9.28515625" style="1" bestFit="1" customWidth="1"/>
    <col min="11" max="11" width="9.7109375" style="1" bestFit="1" customWidth="1"/>
    <col min="12" max="12" width="8.7109375" style="1" bestFit="1" customWidth="1"/>
    <col min="13" max="13" width="10.140625" style="1" bestFit="1" customWidth="1"/>
    <col min="14" max="14" width="9.140625" style="1"/>
    <col min="15" max="15" width="13.28515625" style="1" customWidth="1"/>
    <col min="16" max="16" width="10.5703125" style="1" bestFit="1" customWidth="1"/>
    <col min="17" max="17" width="16.42578125" style="1" customWidth="1"/>
    <col min="18" max="18" width="12.5703125" style="1" customWidth="1"/>
    <col min="19" max="16384" width="9.140625" style="1"/>
  </cols>
  <sheetData>
    <row r="1" spans="2:13" x14ac:dyDescent="0.25">
      <c r="B1" s="25" t="s">
        <v>37</v>
      </c>
      <c r="C1" s="26"/>
      <c r="D1" s="26"/>
      <c r="E1" s="26"/>
      <c r="F1" s="26"/>
      <c r="G1" s="26"/>
      <c r="H1" s="26"/>
      <c r="I1" s="26"/>
      <c r="J1" s="26"/>
      <c r="K1" s="26"/>
      <c r="L1" s="26"/>
      <c r="M1" s="27"/>
    </row>
    <row r="2" spans="2:13" x14ac:dyDescent="0.25">
      <c r="B2" s="28"/>
      <c r="C2" s="29"/>
      <c r="D2" s="29"/>
      <c r="E2" s="29"/>
      <c r="F2" s="29"/>
      <c r="G2" s="29"/>
      <c r="H2" s="29"/>
      <c r="I2" s="29"/>
      <c r="J2" s="29"/>
      <c r="K2" s="29"/>
      <c r="L2" s="29"/>
      <c r="M2" s="30"/>
    </row>
    <row r="3" spans="2:13" x14ac:dyDescent="0.25">
      <c r="B3" s="28"/>
      <c r="C3" s="29"/>
      <c r="D3" s="29"/>
      <c r="E3" s="29"/>
      <c r="F3" s="29"/>
      <c r="G3" s="29"/>
      <c r="H3" s="29"/>
      <c r="I3" s="29"/>
      <c r="J3" s="29"/>
      <c r="K3" s="29"/>
      <c r="L3" s="29"/>
      <c r="M3" s="30"/>
    </row>
    <row r="4" spans="2:13" x14ac:dyDescent="0.25">
      <c r="B4" s="31"/>
      <c r="C4" s="32"/>
      <c r="D4" s="32"/>
      <c r="E4" s="32"/>
      <c r="F4" s="32"/>
      <c r="G4" s="32"/>
      <c r="H4" s="32"/>
      <c r="I4" s="32"/>
      <c r="J4" s="32"/>
      <c r="K4" s="32"/>
      <c r="L4" s="32"/>
      <c r="M4" s="33"/>
    </row>
    <row r="6" spans="2:13" x14ac:dyDescent="0.25">
      <c r="B6" s="22" t="s">
        <v>10</v>
      </c>
      <c r="C6" s="23"/>
      <c r="D6" s="23"/>
      <c r="E6" s="23"/>
      <c r="F6" s="23"/>
      <c r="G6" s="23"/>
      <c r="H6" s="23"/>
      <c r="I6" s="23"/>
      <c r="J6" s="23"/>
      <c r="K6" s="23"/>
      <c r="L6" s="23"/>
      <c r="M6" s="24"/>
    </row>
    <row r="7" spans="2:13" x14ac:dyDescent="0.25">
      <c r="B7" s="7" t="s">
        <v>0</v>
      </c>
      <c r="C7" s="10" t="s">
        <v>11</v>
      </c>
      <c r="D7" s="10" t="s">
        <v>1</v>
      </c>
      <c r="E7" s="10" t="s">
        <v>2</v>
      </c>
      <c r="F7" s="10" t="s">
        <v>12</v>
      </c>
      <c r="G7" s="10" t="s">
        <v>13</v>
      </c>
      <c r="H7" s="10" t="s">
        <v>14</v>
      </c>
      <c r="I7" s="10" t="s">
        <v>15</v>
      </c>
      <c r="J7" s="10" t="s">
        <v>17</v>
      </c>
      <c r="K7" s="10" t="s">
        <v>18</v>
      </c>
      <c r="L7" s="10" t="s">
        <v>16</v>
      </c>
      <c r="M7" s="11" t="s">
        <v>3</v>
      </c>
    </row>
    <row r="8" spans="2:13" x14ac:dyDescent="0.25">
      <c r="B8" s="8" t="s">
        <v>4</v>
      </c>
      <c r="C8" s="3" t="str">
        <f>RTD("rit2.rtd",,$B8,C$7)</f>
        <v>SPOT</v>
      </c>
      <c r="D8" s="3">
        <f>RTD("rit2.rtd",,$B8,D$7)</f>
        <v>0</v>
      </c>
      <c r="E8" s="3">
        <f>RTD("rit2.rtd",,$B8,E$7)</f>
        <v>0</v>
      </c>
      <c r="F8" s="3">
        <f>RTD("rit2.rtd",,$B8,F$7)</f>
        <v>74.12</v>
      </c>
      <c r="G8" s="3">
        <f>RTD("rit2.rtd",,$B8,G$7)</f>
        <v>74.11</v>
      </c>
      <c r="H8" s="3">
        <f>RTD("rit2.rtd",,$B8,H$7)</f>
        <v>74.13</v>
      </c>
      <c r="I8" s="3">
        <f>RTD("rit2.rtd",,$B8,I$7)</f>
        <v>0</v>
      </c>
      <c r="J8" s="3">
        <f>RTD("rit2.rtd",,$B8,J$7)</f>
        <v>0</v>
      </c>
      <c r="K8" s="3">
        <f>RTD("rit2.rtd",,$B8,K$7)</f>
        <v>0</v>
      </c>
      <c r="L8" s="3">
        <f>RTD("rit2.rtd",,$B8,L$7)</f>
        <v>0</v>
      </c>
      <c r="M8" s="4">
        <f>RTD("rit2.rtd",,$B8,M$7)</f>
        <v>0</v>
      </c>
    </row>
    <row r="9" spans="2:13" x14ac:dyDescent="0.25">
      <c r="B9" s="8" t="s">
        <v>5</v>
      </c>
      <c r="C9" s="3" t="str">
        <f>RTD("rit2.rtd",,$B9,C$7)</f>
        <v>SPOT</v>
      </c>
      <c r="D9" s="3">
        <f>RTD("rit2.rtd",,$B9,D$7)</f>
        <v>0</v>
      </c>
      <c r="E9" s="3">
        <f>RTD("rit2.rtd",,$B9,E$7)</f>
        <v>0</v>
      </c>
      <c r="F9" s="3">
        <f>RTD("rit2.rtd",,$B9,F$7)</f>
        <v>658.56</v>
      </c>
      <c r="G9" s="3">
        <f>RTD("rit2.rtd",,$B9,G$7)</f>
        <v>658.55</v>
      </c>
      <c r="H9" s="3">
        <f>RTD("rit2.rtd",,$B9,H$7)</f>
        <v>658.57</v>
      </c>
      <c r="I9" s="3">
        <f>RTD("rit2.rtd",,$B9,I$7)</f>
        <v>0</v>
      </c>
      <c r="J9" s="3">
        <f>RTD("rit2.rtd",,$B9,J$7)</f>
        <v>0</v>
      </c>
      <c r="K9" s="3">
        <f>RTD("rit2.rtd",,$B9,K$7)</f>
        <v>0</v>
      </c>
      <c r="L9" s="3">
        <f>RTD("rit2.rtd",,$B9,L$7)</f>
        <v>0</v>
      </c>
      <c r="M9" s="4">
        <f>RTD("rit2.rtd",,$B9,M$7)</f>
        <v>0</v>
      </c>
    </row>
    <row r="10" spans="2:13" x14ac:dyDescent="0.25">
      <c r="B10" s="8" t="s">
        <v>6</v>
      </c>
      <c r="C10" s="3" t="str">
        <f>RTD("rit2.rtd",,$B10,C$7)</f>
        <v>SPOT</v>
      </c>
      <c r="D10" s="3">
        <f>RTD("rit2.rtd",,$B10,D$7)</f>
        <v>0</v>
      </c>
      <c r="E10" s="3">
        <f>RTD("rit2.rtd",,$B10,E$7)</f>
        <v>0</v>
      </c>
      <c r="F10" s="3">
        <f>RTD("rit2.rtd",,$B10,F$7)</f>
        <v>86.51</v>
      </c>
      <c r="G10" s="3">
        <f>RTD("rit2.rtd",,$B10,G$7)</f>
        <v>86.5</v>
      </c>
      <c r="H10" s="3">
        <f>RTD("rit2.rtd",,$B10,H$7)</f>
        <v>86.52</v>
      </c>
      <c r="I10" s="3">
        <f>RTD("rit2.rtd",,$B10,I$7)</f>
        <v>0</v>
      </c>
      <c r="J10" s="3">
        <f>RTD("rit2.rtd",,$B10,J$7)</f>
        <v>0</v>
      </c>
      <c r="K10" s="3">
        <f>RTD("rit2.rtd",,$B10,K$7)</f>
        <v>0</v>
      </c>
      <c r="L10" s="3">
        <f>RTD("rit2.rtd",,$B10,L$7)</f>
        <v>0</v>
      </c>
      <c r="M10" s="4">
        <f>RTD("rit2.rtd",,$B10,M$7)</f>
        <v>0</v>
      </c>
    </row>
    <row r="11" spans="2:13" x14ac:dyDescent="0.25">
      <c r="B11" s="8" t="s">
        <v>7</v>
      </c>
      <c r="C11" s="3" t="str">
        <f>RTD("rit2.rtd",,$B11,C$7)</f>
        <v>SPOT</v>
      </c>
      <c r="D11" s="3">
        <f>RTD("rit2.rtd",,$B11,D$7)</f>
        <v>0</v>
      </c>
      <c r="E11" s="3">
        <f>RTD("rit2.rtd",,$B11,E$7)</f>
        <v>0</v>
      </c>
      <c r="F11" s="3">
        <f>RTD("rit2.rtd",,$B11,F$7)</f>
        <v>19.41</v>
      </c>
      <c r="G11" s="3">
        <f>RTD("rit2.rtd",,$B11,G$7)</f>
        <v>19.399999999999999</v>
      </c>
      <c r="H11" s="3">
        <f>RTD("rit2.rtd",,$B11,H$7)</f>
        <v>19.420000000000002</v>
      </c>
      <c r="I11" s="3">
        <f>RTD("rit2.rtd",,$B11,I$7)</f>
        <v>0</v>
      </c>
      <c r="J11" s="3">
        <f>RTD("rit2.rtd",,$B11,J$7)</f>
        <v>0</v>
      </c>
      <c r="K11" s="3">
        <f>RTD("rit2.rtd",,$B11,K$7)</f>
        <v>0</v>
      </c>
      <c r="L11" s="3">
        <f>RTD("rit2.rtd",,$B11,L$7)</f>
        <v>0</v>
      </c>
      <c r="M11" s="4">
        <f>RTD("rit2.rtd",,$B11,M$7)</f>
        <v>0</v>
      </c>
    </row>
    <row r="12" spans="2:13" x14ac:dyDescent="0.25">
      <c r="B12" s="8" t="s">
        <v>8</v>
      </c>
      <c r="C12" s="3" t="str">
        <f>RTD("rit2.rtd",,$B12,C$7)</f>
        <v>SPOT</v>
      </c>
      <c r="D12" s="3">
        <f>RTD("rit2.rtd",,$B12,D$7)</f>
        <v>0</v>
      </c>
      <c r="E12" s="3">
        <f>RTD("rit2.rtd",,$B12,E$7)</f>
        <v>0</v>
      </c>
      <c r="F12" s="3">
        <f>RTD("rit2.rtd",,$B12,F$7)</f>
        <v>150.27000000000001</v>
      </c>
      <c r="G12" s="3">
        <f>RTD("rit2.rtd",,$B12,G$7)</f>
        <v>150.26</v>
      </c>
      <c r="H12" s="3">
        <f>RTD("rit2.rtd",,$B12,H$7)</f>
        <v>150.28</v>
      </c>
      <c r="I12" s="3">
        <f>RTD("rit2.rtd",,$B12,I$7)</f>
        <v>0</v>
      </c>
      <c r="J12" s="3">
        <f>RTD("rit2.rtd",,$B12,J$7)</f>
        <v>0</v>
      </c>
      <c r="K12" s="3">
        <f>RTD("rit2.rtd",,$B12,K$7)</f>
        <v>0</v>
      </c>
      <c r="L12" s="3">
        <f>RTD("rit2.rtd",,$B12,L$7)</f>
        <v>0</v>
      </c>
      <c r="M12" s="4">
        <f>RTD("rit2.rtd",,$B12,M$7)</f>
        <v>0</v>
      </c>
    </row>
    <row r="13" spans="2:13" x14ac:dyDescent="0.25">
      <c r="B13" s="9" t="s">
        <v>9</v>
      </c>
      <c r="C13" s="5" t="str">
        <f>RTD("rit2.rtd",,$B13,C$7)</f>
        <v>SPOT</v>
      </c>
      <c r="D13" s="5">
        <f>RTD("rit2.rtd",,$B13,D$7)</f>
        <v>0</v>
      </c>
      <c r="E13" s="5">
        <f>RTD("rit2.rtd",,$B13,E$7)</f>
        <v>0</v>
      </c>
      <c r="F13" s="5">
        <f>RTD("rit2.rtd",,$B13,F$7)</f>
        <v>121.81</v>
      </c>
      <c r="G13" s="5">
        <f>RTD("rit2.rtd",,$B13,G$7)</f>
        <v>121.8</v>
      </c>
      <c r="H13" s="5">
        <f>RTD("rit2.rtd",,$B13,H$7)</f>
        <v>121.82</v>
      </c>
      <c r="I13" s="5">
        <f>RTD("rit2.rtd",,$B13,I$7)</f>
        <v>0</v>
      </c>
      <c r="J13" s="5">
        <f>RTD("rit2.rtd",,$B13,J$7)</f>
        <v>0</v>
      </c>
      <c r="K13" s="5">
        <f>RTD("rit2.rtd",,$B13,K$7)</f>
        <v>0</v>
      </c>
      <c r="L13" s="5">
        <f>RTD("rit2.rtd",,$B13,L$7)</f>
        <v>0</v>
      </c>
      <c r="M13" s="6">
        <f>RTD("rit2.rtd",,$B13,M$7)</f>
        <v>0</v>
      </c>
    </row>
    <row r="16" spans="2:13" x14ac:dyDescent="0.25">
      <c r="B16" s="56" t="s">
        <v>19</v>
      </c>
      <c r="C16" s="57"/>
      <c r="D16" s="57"/>
      <c r="E16" s="58"/>
    </row>
    <row r="17" spans="2:7" x14ac:dyDescent="0.25">
      <c r="B17" s="44" t="s">
        <v>20</v>
      </c>
      <c r="C17" s="45" t="s">
        <v>21</v>
      </c>
      <c r="D17" s="45" t="s">
        <v>22</v>
      </c>
      <c r="E17" s="46" t="s">
        <v>23</v>
      </c>
    </row>
    <row r="18" spans="2:7" x14ac:dyDescent="0.25">
      <c r="B18" s="53">
        <f>F12</f>
        <v>150.27000000000001</v>
      </c>
      <c r="C18" s="54">
        <f>F13</f>
        <v>121.81</v>
      </c>
      <c r="D18" s="55">
        <v>15000</v>
      </c>
      <c r="E18" s="59">
        <f>B18*150*10-C18*150*10-D18</f>
        <v>27690</v>
      </c>
    </row>
    <row r="23" spans="2:7" x14ac:dyDescent="0.25">
      <c r="B23" s="56" t="s">
        <v>25</v>
      </c>
      <c r="C23" s="57"/>
      <c r="D23" s="57"/>
      <c r="E23" s="57"/>
      <c r="F23" s="57"/>
      <c r="G23" s="58"/>
    </row>
    <row r="24" spans="2:7" x14ac:dyDescent="0.25">
      <c r="B24" s="44" t="s">
        <v>20</v>
      </c>
      <c r="C24" s="45" t="s">
        <v>4</v>
      </c>
      <c r="D24" s="45" t="s">
        <v>5</v>
      </c>
      <c r="E24" s="45" t="s">
        <v>7</v>
      </c>
      <c r="F24" s="45" t="s">
        <v>24</v>
      </c>
      <c r="G24" s="46" t="s">
        <v>23</v>
      </c>
    </row>
    <row r="25" spans="2:7" x14ac:dyDescent="0.25">
      <c r="B25" s="50">
        <f>F13</f>
        <v>121.81</v>
      </c>
      <c r="C25" s="51">
        <f>F8</f>
        <v>74.12</v>
      </c>
      <c r="D25" s="51">
        <f>F9</f>
        <v>658.56</v>
      </c>
      <c r="E25" s="51">
        <f>F11</f>
        <v>19.41</v>
      </c>
      <c r="F25" s="51">
        <v>20000</v>
      </c>
      <c r="G25" s="52">
        <f>60*10*B25-20*10*C25-2*10*D25-20*10*E25-F25</f>
        <v>21208.800000000003</v>
      </c>
    </row>
    <row r="30" spans="2:7" x14ac:dyDescent="0.25">
      <c r="B30" s="56" t="s">
        <v>26</v>
      </c>
      <c r="C30" s="57"/>
      <c r="D30" s="57"/>
      <c r="E30" s="57"/>
      <c r="F30" s="58"/>
    </row>
    <row r="31" spans="2:7" x14ac:dyDescent="0.25">
      <c r="B31" s="44" t="s">
        <v>8</v>
      </c>
      <c r="C31" s="45" t="s">
        <v>6</v>
      </c>
      <c r="D31" s="45" t="s">
        <v>7</v>
      </c>
      <c r="E31" s="45" t="s">
        <v>24</v>
      </c>
      <c r="F31" s="46" t="s">
        <v>23</v>
      </c>
    </row>
    <row r="32" spans="2:7" x14ac:dyDescent="0.25">
      <c r="B32" s="47">
        <f>F13</f>
        <v>121.81</v>
      </c>
      <c r="C32" s="48">
        <f>F10</f>
        <v>86.51</v>
      </c>
      <c r="D32" s="48">
        <f>F11</f>
        <v>19.41</v>
      </c>
      <c r="E32" s="48">
        <v>20000</v>
      </c>
      <c r="F32" s="49">
        <f>60*10*B32-30*10*C32-50*10*D32-E32</f>
        <v>17428</v>
      </c>
    </row>
  </sheetData>
  <mergeCells count="5">
    <mergeCell ref="B6:M6"/>
    <mergeCell ref="B16:E16"/>
    <mergeCell ref="B23:G23"/>
    <mergeCell ref="B30:F30"/>
    <mergeCell ref="B1: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3"/>
  <sheetViews>
    <sheetView workbookViewId="0">
      <selection activeCell="F9" sqref="F9"/>
    </sheetView>
  </sheetViews>
  <sheetFormatPr defaultRowHeight="15" x14ac:dyDescent="0.25"/>
  <cols>
    <col min="1" max="2" width="9.140625" style="1"/>
    <col min="3" max="3" width="18.85546875" style="1" customWidth="1"/>
    <col min="4" max="4" width="22.5703125" style="1" customWidth="1"/>
    <col min="5" max="5" width="43.28515625" style="1" customWidth="1"/>
    <col min="6" max="6" width="39" style="1" customWidth="1"/>
    <col min="7" max="16384" width="9.140625" style="1"/>
  </cols>
  <sheetData>
    <row r="1" spans="2:14" ht="15" customHeight="1" x14ac:dyDescent="0.25">
      <c r="C1" s="34" t="s">
        <v>27</v>
      </c>
      <c r="D1" s="35"/>
      <c r="E1" s="35"/>
      <c r="F1" s="35"/>
      <c r="G1" s="36"/>
      <c r="H1" s="13"/>
      <c r="I1" s="13"/>
      <c r="J1" s="13"/>
      <c r="K1" s="13"/>
      <c r="L1" s="13"/>
      <c r="M1" s="13"/>
      <c r="N1" s="13"/>
    </row>
    <row r="2" spans="2:14" ht="15" customHeight="1" x14ac:dyDescent="0.25">
      <c r="C2" s="37"/>
      <c r="D2" s="38"/>
      <c r="E2" s="38"/>
      <c r="F2" s="38"/>
      <c r="G2" s="39"/>
      <c r="H2" s="13"/>
      <c r="I2" s="13"/>
      <c r="J2" s="13"/>
      <c r="K2" s="13"/>
      <c r="L2" s="13"/>
      <c r="M2" s="13"/>
      <c r="N2" s="13"/>
    </row>
    <row r="3" spans="2:14" ht="15" customHeight="1" x14ac:dyDescent="0.25">
      <c r="C3" s="37"/>
      <c r="D3" s="38"/>
      <c r="E3" s="38"/>
      <c r="F3" s="38"/>
      <c r="G3" s="39"/>
      <c r="H3" s="13"/>
      <c r="I3" s="13"/>
      <c r="J3" s="13"/>
      <c r="K3" s="13"/>
      <c r="L3" s="13"/>
      <c r="M3" s="13"/>
      <c r="N3" s="13"/>
    </row>
    <row r="4" spans="2:14" ht="15" customHeight="1" x14ac:dyDescent="0.25">
      <c r="C4" s="40"/>
      <c r="D4" s="41"/>
      <c r="E4" s="41"/>
      <c r="F4" s="41"/>
      <c r="G4" s="42"/>
      <c r="H4" s="13"/>
      <c r="I4" s="13"/>
      <c r="J4" s="13"/>
      <c r="K4" s="13"/>
      <c r="L4" s="13"/>
      <c r="M4" s="13"/>
      <c r="N4" s="13"/>
    </row>
    <row r="5" spans="2:14" ht="15" customHeight="1" x14ac:dyDescent="0.25">
      <c r="C5" s="14"/>
      <c r="D5" s="14"/>
      <c r="E5" s="14"/>
      <c r="F5" s="14"/>
      <c r="G5" s="14"/>
      <c r="H5" s="14"/>
      <c r="I5" s="14"/>
      <c r="J5" s="14"/>
      <c r="K5" s="14"/>
      <c r="L5" s="14"/>
      <c r="M5" s="14"/>
      <c r="N5" s="14"/>
    </row>
    <row r="6" spans="2:14" x14ac:dyDescent="0.25">
      <c r="C6" s="14"/>
      <c r="D6" s="14"/>
      <c r="E6" s="14"/>
      <c r="F6" s="14"/>
      <c r="G6" s="14"/>
      <c r="H6" s="14"/>
      <c r="I6" s="14"/>
      <c r="J6" s="14"/>
      <c r="K6" s="14"/>
      <c r="L6" s="14"/>
      <c r="M6" s="14"/>
      <c r="N6" s="14"/>
    </row>
    <row r="7" spans="2:14" x14ac:dyDescent="0.25">
      <c r="C7" s="14"/>
      <c r="D7" s="14"/>
      <c r="E7" s="14"/>
      <c r="F7" s="14"/>
      <c r="G7" s="14"/>
      <c r="H7" s="14"/>
      <c r="I7" s="14"/>
      <c r="J7" s="14"/>
      <c r="K7" s="14"/>
      <c r="L7" s="14"/>
      <c r="M7" s="14"/>
      <c r="N7" s="14"/>
    </row>
    <row r="8" spans="2:14" x14ac:dyDescent="0.25">
      <c r="C8" s="14"/>
      <c r="D8" s="14"/>
      <c r="E8" s="14"/>
      <c r="F8" s="14"/>
      <c r="G8" s="14"/>
      <c r="H8" s="14"/>
      <c r="I8" s="14"/>
      <c r="J8" s="14"/>
      <c r="K8" s="14"/>
      <c r="L8" s="14"/>
      <c r="M8" s="14"/>
      <c r="N8" s="14"/>
    </row>
    <row r="10" spans="2:14" x14ac:dyDescent="0.25">
      <c r="C10" s="43" t="s">
        <v>28</v>
      </c>
      <c r="D10" s="43"/>
      <c r="E10" s="43"/>
      <c r="F10" s="18"/>
      <c r="G10" s="18"/>
      <c r="H10" s="18"/>
      <c r="I10" s="18"/>
      <c r="J10" s="18"/>
      <c r="K10" s="18"/>
      <c r="L10" s="18"/>
      <c r="M10" s="18"/>
      <c r="N10" s="18"/>
    </row>
    <row r="11" spans="2:14" x14ac:dyDescent="0.25">
      <c r="B11" s="3">
        <v>1</v>
      </c>
      <c r="C11" s="17" t="s">
        <v>30</v>
      </c>
      <c r="D11" s="12"/>
    </row>
    <row r="12" spans="2:14" x14ac:dyDescent="0.25">
      <c r="B12" s="3">
        <v>2</v>
      </c>
      <c r="C12" s="17" t="s">
        <v>31</v>
      </c>
    </row>
    <row r="13" spans="2:14" x14ac:dyDescent="0.25">
      <c r="B13" s="3">
        <v>3</v>
      </c>
      <c r="C13" s="17" t="s">
        <v>32</v>
      </c>
    </row>
    <row r="14" spans="2:14" x14ac:dyDescent="0.25">
      <c r="B14" s="3">
        <v>4</v>
      </c>
      <c r="C14" s="17" t="s">
        <v>33</v>
      </c>
    </row>
    <row r="15" spans="2:14" x14ac:dyDescent="0.25">
      <c r="B15" s="3">
        <v>5</v>
      </c>
      <c r="C15" s="17" t="s">
        <v>34</v>
      </c>
    </row>
    <row r="19" spans="2:6" x14ac:dyDescent="0.25">
      <c r="B19" s="19"/>
      <c r="C19" s="10" t="s">
        <v>29</v>
      </c>
      <c r="D19" s="10" t="s">
        <v>0</v>
      </c>
      <c r="E19" s="10" t="s">
        <v>35</v>
      </c>
      <c r="F19" s="10" t="s">
        <v>36</v>
      </c>
    </row>
    <row r="20" spans="2:6" ht="36" customHeight="1" x14ac:dyDescent="0.25">
      <c r="B20" s="15">
        <v>1</v>
      </c>
      <c r="C20" s="15" t="str">
        <f>MID(C11,3,2)</f>
        <v>45</v>
      </c>
      <c r="D20" s="16" t="str">
        <f>MID(C11,6,17)</f>
        <v>FRA-ITA transport</v>
      </c>
      <c r="E20" s="16" t="str">
        <f>MID(C11,24,70)</f>
        <v>The cost for transportation from France to Italy is now equal to 11400</v>
      </c>
      <c r="F20" s="16" t="str">
        <f>RIGHT(C11,70)</f>
        <v>The cost for transportation from France to Italy is now equal to 11400</v>
      </c>
    </row>
    <row r="21" spans="2:6" ht="36" customHeight="1" x14ac:dyDescent="0.25">
      <c r="B21" s="20">
        <v>2</v>
      </c>
      <c r="C21" s="20" t="str">
        <f>MID(C12,3,3)</f>
        <v>132</v>
      </c>
      <c r="D21" s="21" t="str">
        <f>MID(C12,7,17)</f>
        <v>FRA-ITA transport</v>
      </c>
      <c r="E21" s="21" t="str">
        <f>MID(C12,25,69)</f>
        <v>The cost for transportation from France to Italy is now equal to 5000</v>
      </c>
      <c r="F21" s="21" t="str">
        <f>RIGHT(C12,69)</f>
        <v>The cost for transportation from France to Italy is now equal to 5000</v>
      </c>
    </row>
    <row r="22" spans="2:6" x14ac:dyDescent="0.25">
      <c r="B22" s="2"/>
    </row>
    <row r="23" spans="2:6" x14ac:dyDescent="0.25">
      <c r="B23" s="2"/>
    </row>
  </sheetData>
  <mergeCells count="2">
    <mergeCell ref="C1:G4"/>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Basic Information</vt:lpstr>
      <vt:lpstr>News Releases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2012-08-03T15:18:14Z</dcterms:modified>
</cp:coreProperties>
</file>